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2d457068f44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siness case" sheetId="1" r:id="R2774989cb5014ad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;(#,##0.0);0"/>
    <x:numFmt numFmtId="201" formatCode="&quot;£&quot;#,##0;(&quot;£&quot;#,##0);&quot;£&quot;0"/>
    <x:numFmt numFmtId="202" formatCode="0.0%"/>
    <x:numFmt numFmtId="203" formatCode="0.0%;(0.0%);0.0%"/>
  </x:numFmts>
  <x:fonts count="5">
    <x:font>
      <x:sz val="11"/>
      <x:name val="Carlito"/>
    </x:font>
    <x:font>
      <x:sz val="11"/>
      <x:color rgb="FF202020"/>
      <x:name val="Arial"/>
    </x:font>
    <x:font>
      <x:b/>
      <x:sz val="18"/>
      <x:color rgb="FF202020"/>
      <x:name val="Arial"/>
    </x:font>
    <x:font>
      <x:b/>
      <x:sz val="11"/>
      <x:color rgb="FFFFFFFF"/>
      <x:name val="Arial"/>
    </x:font>
    <x:font>
      <x:b/>
      <x:sz val="11"/>
      <x:color rgb="FF20202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92929"/>
      </x:patternFill>
    </x:fill>
    <x:fill>
      <x:patternFill patternType="solid">
        <x:fgColor rgb="FFFFF1BF"/>
      </x:patternFill>
    </x:fill>
    <x:fill>
      <x:patternFill patternType="solid">
        <x:fgColor rgb="FFF1F1F1"/>
      </x:patternFill>
    </x:fill>
  </x:fills>
  <x:borders count="1">
    <x:border/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201" fontId="4" fillId="0" borderId="0" xfId="0" applyNumberFormat="1" applyFont="1" applyFill="1" applyBorder="1" applyAlignment="1">
      <x:alignment vertical="center" wrapText="1"/>
    </x:xf>
    <x:xf numFmtId="203" fontId="4" fillId="0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201" fontId="4" fillId="4" borderId="0" xfId="0" applyNumberFormat="1" applyFont="1" applyFill="1" applyBorder="1" applyAlignment="1">
      <x:alignment vertical="center" wrapText="1"/>
    </x:xf>
    <x:xf numFmtId="203" fontId="4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a367a02736410c" /><Relationship Type="http://schemas.openxmlformats.org/officeDocument/2006/relationships/theme" Target="/xl/theme/theme1.xml" Id="R2c2454577c4c49ca" /><Relationship Type="http://schemas.openxmlformats.org/officeDocument/2006/relationships/sharedStrings" Target="/xl/sharedStrings.xml" Id="Reb6b19a391c34ec8" /><Relationship Type="http://schemas.openxmlformats.org/officeDocument/2006/relationships/worksheet" Target="/xl/worksheets/sheet1.xml" Id="R2774989cb5014ad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8.75" hidden="0" customWidth="1"/>
    <x:col min="2" max="2" width="18.1299991607666" hidden="0" customWidth="1"/>
    <x:col min="3" max="3" width="18.1299991607666" hidden="0" customWidth="1"/>
    <x:col min="4" max="4" width="18.1299991607666" hidden="0" customWidth="1"/>
    <x:col min="5" max="5" width="48.130001068115234" hidden="0" customWidth="1"/>
  </x:cols>
  <x:sheetData>
    <x:row r="1" ht="31.5" customHeight="1">
      <x:c r="A1" s="4" t="str">
        <x:v>Configurator ROI worksheet</x:v>
      </x:c>
      <x:c r="B1" s="2"/>
      <x:c r="C1" s="2"/>
      <x:c r="D1" s="2"/>
      <x:c r="E1" s="2" t="str">
        <x:v>niallarnfield.com</x:v>
      </x:c>
    </x:row>
    <x:row r="2" ht="28.5" customHeight="1">
      <x:c r="A2" s="2" t="str">
        <x:v>22 September 2026 · GBP, excluding VAT</x:v>
      </x:c>
      <x:c r="B2" s="2"/>
      <x:c r="C2" s="2"/>
      <x:c r="D2" s="2"/>
      <x:c r="E2" s="3" t="str">
        <x:v>Editable assumptions. No macros or external data connections.</x:v>
      </x:c>
    </x:row>
    <x:row r="3" ht="28.5" customHeight="1">
      <x:c r="A3" s="2" t="str">
        <x:v>Yellow cells are editable.</x:v>
      </x:c>
      <x:c r="B3" s="2"/>
      <x:c r="C3" s="2"/>
      <x:c r="D3" s="2"/>
      <x:c r="E3" s="3" t="str">
        <x:v>Both populated cases are fictional. Enter every input in Your case; use 0 where appropriate.</x:v>
      </x:c>
    </x:row>
    <x:row r="4" ht="31.5" customHeight="1">
      <x:c r="A4" s="6" t="str">
        <x:v>Assumption</x:v>
      </x:c>
      <x:c r="B4" s="6" t="str">
        <x:v>Your case</x:v>
      </x:c>
      <x:c r="C4" s="6" t="str">
        <x:v>Illustrative case</x:v>
      </x:c>
      <x:c r="D4" s="6" t="str">
        <x:v>Zero sales uplift</x:v>
      </x:c>
      <x:c r="E4" s="6" t="str">
        <x:v>Definition / evidence to collect</x:v>
      </x:c>
    </x:row>
    <x:row r="5" ht="33" customHeight="1">
      <x:c r="A5" s="3" t="str">
        <x:v>Operating months in year one</x:v>
      </x:c>
      <x:c r="B5" s="8"/>
      <x:c r="C5" s="8" t="n">
        <x:v>9</x:v>
      </x:c>
      <x:c r="D5" s="8" t="n">
        <x:v>9</x:v>
      </x:c>
      <x:c r="E5" s="3" t="str">
        <x:v>Months producing benefits after launch; 0–12.</x:v>
      </x:c>
    </x:row>
    <x:row r="6" ht="33" customHeight="1">
      <x:c r="A6" s="3" t="str">
        <x:v>Eligible enquiries per operating month</x:v>
      </x:c>
      <x:c r="B6" s="8"/>
      <x:c r="C6" s="8" t="n">
        <x:v>120</x:v>
      </x:c>
      <x:c r="D6" s="8" t="n">
        <x:v>120</x:v>
      </x:c>
      <x:c r="E6" s="3" t="str">
        <x:v>Only the enquiries covered by this configurator.</x:v>
      </x:c>
    </x:row>
    <x:row r="7" ht="33" customHeight="1">
      <x:c r="A7" s="3" t="str">
        <x:v>Minutes saved per eligible enquiry</x:v>
      </x:c>
      <x:c r="B7" s="8"/>
      <x:c r="C7" s="8" t="n">
        <x:v>20</x:v>
      </x:c>
      <x:c r="D7" s="8" t="n">
        <x:v>20</x:v>
      </x:c>
      <x:c r="E7" s="3" t="str">
        <x:v>Measure comparable tasks. Negative means extra work.</x:v>
      </x:c>
    </x:row>
    <x:row r="8" ht="33" customHeight="1">
      <x:c r="A8" s="3" t="str">
        <x:v>Loaded labour cost per hour (£)</x:v>
      </x:c>
      <x:c r="B8" s="9"/>
      <x:c r="C8" s="9" t="n">
        <x:v>30</x:v>
      </x:c>
      <x:c r="D8" s="9" t="n">
        <x:v>30</x:v>
      </x:c>
      <x:c r="E8" s="3" t="str">
        <x:v>Include applicable employer costs.</x:v>
      </x:c>
    </x:row>
    <x:row r="9" ht="33" customHeight="1">
      <x:c r="A9" s="3" t="str">
        <x:v>Share of capacity value realised as cash</x:v>
      </x:c>
      <x:c r="B9" s="10"/>
      <x:c r="C9" s="10" t="n">
        <x:v>0</x:v>
      </x:c>
      <x:c r="D9" s="10" t="n">
        <x:v>0</x:v>
      </x:c>
      <x:c r="E9" s="3" t="str">
        <x:v>0–100%. Use 0 unless spending will actually change.</x:v>
      </x:c>
    </x:row>
    <x:row r="10" ht="33" customHeight="1">
      <x:c r="A10" s="3" t="str">
        <x:v>Additional accepted orders per operating month</x:v>
      </x:c>
      <x:c r="B10" s="8"/>
      <x:c r="C10" s="8" t="n">
        <x:v>12</x:v>
      </x:c>
      <x:c r="D10" s="8" t="n">
        <x:v>0</x:v>
      </x:c>
      <x:c r="E10" s="3" t="str">
        <x:v>A hypothesis, not a forecast. Negative means lost orders.</x:v>
      </x:c>
    </x:row>
    <x:row r="11" ht="33" customHeight="1">
      <x:c r="A11" s="3" t="str">
        <x:v>Contribution per additional order (£)</x:v>
      </x:c>
      <x:c r="B11" s="9"/>
      <x:c r="C11" s="9" t="n">
        <x:v>250</x:v>
      </x:c>
      <x:c r="D11" s="9" t="n">
        <x:v>250</x:v>
      </x:c>
      <x:c r="E11" s="3" t="str">
        <x:v>After incremental fulfilment costs; do not use revenue.</x:v>
      </x:c>
    </x:row>
    <x:row r="12" ht="33" customHeight="1">
      <x:c r="A12" s="3" t="str">
        <x:v>One-off external build cost (£)</x:v>
      </x:c>
      <x:c r="B12" s="9"/>
      <x:c r="C12" s="9" t="n">
        <x:v>12000</x:v>
      </x:c>
      <x:c r="D12" s="9" t="n">
        <x:v>12000</x:v>
      </x:c>
      <x:c r="E12" s="3" t="str">
        <x:v>Your estimate or supplier quote, excluding asset work below.</x:v>
      </x:c>
    </x:row>
    <x:row r="13" ht="33" customHeight="1">
      <x:c r="A13" s="3" t="str">
        <x:v>One-off asset preparation cost (£)</x:v>
      </x:c>
      <x:c r="B13" s="9"/>
      <x:c r="C13" s="9" t="n">
        <x:v>3000</x:v>
      </x:c>
      <x:c r="D13" s="9" t="n">
        <x:v>3000</x:v>
      </x:c>
      <x:c r="E13" s="3" t="str">
        <x:v>Exclude any amount already in the build quote.</x:v>
      </x:c>
    </x:row>
    <x:row r="14" ht="33" customHeight="1">
      <x:c r="A14" s="3" t="str">
        <x:v>Internal implementation hours</x:v>
      </x:c>
      <x:c r="B14" s="8"/>
      <x:c r="C14" s="8" t="n">
        <x:v>80</x:v>
      </x:c>
      <x:c r="D14" s="8" t="n">
        <x:v>80</x:v>
      </x:c>
      <x:c r="E14" s="3" t="str">
        <x:v>Product data, approvals, testing and training.</x:v>
      </x:c>
    </x:row>
    <x:row r="15" ht="33" customHeight="1">
      <x:c r="A15" s="3" t="str">
        <x:v>Internal implementation cost per hour (£)</x:v>
      </x:c>
      <x:c r="B15" s="9"/>
      <x:c r="C15" s="9" t="n">
        <x:v>30</x:v>
      </x:c>
      <x:c r="D15" s="9" t="n">
        <x:v>30</x:v>
      </x:c>
      <x:c r="E15" s="3" t="str">
        <x:v>Loaded cost for the internal work above.</x:v>
      </x:c>
    </x:row>
    <x:row r="16" ht="33" customHeight="1">
      <x:c r="A16" s="3" t="str">
        <x:v>Platform / support cost per charged month (£)</x:v>
      </x:c>
      <x:c r="B16" s="9"/>
      <x:c r="C16" s="9" t="n">
        <x:v>250</x:v>
      </x:c>
      <x:c r="D16" s="9" t="n">
        <x:v>250</x:v>
      </x:c>
      <x:c r="E16" s="3" t="str">
        <x:v>Hosting, licence and support. Avoid duplicated costs.</x:v>
      </x:c>
    </x:row>
    <x:row r="17" ht="33" customHeight="1">
      <x:c r="A17" s="3" t="str">
        <x:v>Charged months in year one</x:v>
      </x:c>
      <x:c r="B17" s="8"/>
      <x:c r="C17" s="8" t="n">
        <x:v>12</x:v>
      </x:c>
      <x:c r="D17" s="8" t="n">
        <x:v>12</x:v>
      </x:c>
      <x:c r="E17" s="3" t="str">
        <x:v>Months incurring recurring costs, including before launch; 0–12.</x:v>
      </x:c>
    </x:row>
    <x:row r="18" ht="33" customHeight="1">
      <x:c r="A18" s="3" t="str">
        <x:v>Maintenance hours per charged month</x:v>
      </x:c>
      <x:c r="B18" s="8"/>
      <x:c r="C18" s="8" t="n">
        <x:v>4</x:v>
      </x:c>
      <x:c r="D18" s="8" t="n">
        <x:v>4</x:v>
      </x:c>
      <x:c r="E18" s="3" t="str">
        <x:v>Catalogue and integration work not included in support.</x:v>
      </x:c>
    </x:row>
    <x:row r="19" ht="33" customHeight="1">
      <x:c r="A19" s="3" t="str">
        <x:v>Maintenance cost per hour (£)</x:v>
      </x:c>
      <x:c r="B19" s="9"/>
      <x:c r="C19" s="9" t="n">
        <x:v>30</x:v>
      </x:c>
      <x:c r="D19" s="9" t="n">
        <x:v>30</x:v>
      </x:c>
      <x:c r="E19" s="3" t="str">
        <x:v>Loaded cost for those maintenance hours.</x:v>
      </x:c>
    </x:row>
    <x:row r="20" ht="33" customHeight="1">
      <x:c r="A20" s="3" t="str">
        <x:v>Contingency on upfront investment</x:v>
      </x:c>
      <x:c r="B20" s="10"/>
      <x:c r="C20" s="10" t="n">
        <x:v>0.1</x:v>
      </x:c>
      <x:c r="D20" s="10" t="n">
        <x:v>0.1</x:v>
      </x:c>
      <x:c r="E20" s="3" t="str">
        <x:v>An editable allowance on build, assets and internal work.</x:v>
      </x:c>
    </x:row>
    <x:row r="21" ht="22.5" customHeight="1">
      <x:c r="A21" s="3"/>
      <x:c r="B21" s="3"/>
      <x:c r="C21" s="3"/>
      <x:c r="D21" s="3"/>
      <x:c r="E21" s="3"/>
    </x:row>
    <x:row r="22" ht="31.5" customHeight="1">
      <x:c r="A22" s="3" t="str">
        <x:v>Input completeness</x:v>
      </x:c>
      <x:c r="B22" s="3" t="str">
        <x:f>IF(COUNT(B5:B20)&lt;&gt;16,"Enter 16 inputs",IF(OR(B5&lt;0,B5&gt;12,B9&lt;0,B9&gt;1,B17&lt;0,B17&gt;12,B6&lt;0,B8&lt;0,B11&lt;0,B12&lt;0,B13&lt;0,B14&lt;0,B15&lt;0,B16&lt;0,B18&lt;0,B19&lt;0,B20&lt;0),"Check input limits","Complete"))</x:f>
        <x:v>Enter 16 inputs</x:v>
      </x:c>
      <x:c r="C22" s="3" t="str">
        <x:f>IF(COUNT(C5:C20)&lt;&gt;16,"Enter 16 inputs",IF(OR(C5&lt;0,C5&gt;12,C9&lt;0,C9&gt;1,C17&lt;0,C17&gt;12,C6&lt;0,C8&lt;0,C11&lt;0,C12&lt;0,C13&lt;0,C14&lt;0,C15&lt;0,C16&lt;0,C18&lt;0,C19&lt;0,C20&lt;0),"Check input limits","Complete"))</x:f>
        <x:v>Complete</x:v>
      </x:c>
      <x:c r="D22" s="3" t="str">
        <x:f>IF(COUNT(D5:D20)&lt;&gt;16,"Enter 16 inputs",IF(OR(D5&lt;0,D5&gt;12,D9&lt;0,D9&gt;1,D17&lt;0,D17&gt;12,D6&lt;0,D8&lt;0,D11&lt;0,D12&lt;0,D13&lt;0,D14&lt;0,D15&lt;0,D16&lt;0,D18&lt;0,D19&lt;0,D20&lt;0),"Check input limits","Complete"))</x:f>
        <x:v>Complete</x:v>
      </x:c>
      <x:c r="E22" s="3" t="str">
        <x:v>Outputs stay blank until all 16 numeric inputs are valid.</x:v>
      </x:c>
    </x:row>
    <x:row r="23" ht="31.5" customHeight="1">
      <x:c r="A23" s="6" t="str">
        <x:v>Calculated result</x:v>
      </x:c>
      <x:c r="B23" s="6" t="str">
        <x:v>Your case</x:v>
      </x:c>
      <x:c r="C23" s="6" t="str">
        <x:v>Illustrative case</x:v>
      </x:c>
      <x:c r="D23" s="6" t="str">
        <x:v>Zero sales uplift</x:v>
      </x:c>
      <x:c r="E23" s="6" t="str">
        <x:v>Interpretation</x:v>
      </x:c>
    </x:row>
    <x:row r="24" ht="34.5" customHeight="1">
      <x:c r="A24" s="3" t="str">
        <x:v>Hours released per operating month</x:v>
      </x:c>
      <x:c r="B24" s="11" t="str">
        <x:f>IF(B$22&lt;&gt;"Complete","",B6*B7/60)</x:f>
      </x:c>
      <x:c r="C24" s="11" t="n">
        <x:f>IF(C$22&lt;&gt;"Complete","",C6*C7/60)</x:f>
        <x:v>40</x:v>
      </x:c>
      <x:c r="D24" s="11" t="n">
        <x:f>IF(D$22&lt;&gt;"Complete","",D6*D7/60)</x:f>
        <x:v>40</x:v>
      </x:c>
      <x:c r="E24" s="3" t="str">
        <x:v>Capacity, not automatically a cash saving.</x:v>
      </x:c>
    </x:row>
    <x:row r="25" ht="34.5" customHeight="1">
      <x:c r="A25" s="3" t="str">
        <x:v>Labour capacity value per operating month (£)</x:v>
      </x:c>
      <x:c r="B25" s="12" t="str">
        <x:f>IF(B$22&lt;&gt;"Complete","",B24*B8)</x:f>
      </x:c>
      <x:c r="C25" s="12" t="n">
        <x:f>IF(C$22&lt;&gt;"Complete","",C24*C8)</x:f>
        <x:v>1200</x:v>
      </x:c>
      <x:c r="D25" s="12" t="n">
        <x:f>IF(D$22&lt;&gt;"Complete","",D24*D8)</x:f>
        <x:v>1200</x:v>
      </x:c>
      <x:c r="E25" s="3" t="str">
        <x:v>Not included in financial benefit unless cash is realised.</x:v>
      </x:c>
    </x:row>
    <x:row r="26" ht="34.5" customHeight="1">
      <x:c r="A26" s="3" t="str">
        <x:v>Cash labour benefit per operating month (£)</x:v>
      </x:c>
      <x:c r="B26" s="12" t="str">
        <x:f>IF(B$22&lt;&gt;"Complete","",B25*B9)</x:f>
      </x:c>
      <x:c r="C26" s="12" t="n">
        <x:f>IF(C$22&lt;&gt;"Complete","",C25*C9)</x:f>
        <x:v>0</x:v>
      </x:c>
      <x:c r="D26" s="12" t="n">
        <x:f>IF(D$22&lt;&gt;"Complete","",D25*D9)</x:f>
        <x:v>0</x:v>
      </x:c>
      <x:c r="E26" s="3" t="str">
        <x:v>Uses your cash-realisation share; negative hours can increase cost.</x:v>
      </x:c>
    </x:row>
    <x:row r="27" ht="34.5" customHeight="1">
      <x:c r="A27" s="3" t="str">
        <x:v>Contribution change per operating month (£)</x:v>
      </x:c>
      <x:c r="B27" s="12" t="str">
        <x:f>IF(B$22&lt;&gt;"Complete","",B10*B11)</x:f>
      </x:c>
      <x:c r="C27" s="12" t="n">
        <x:f>IF(C$22&lt;&gt;"Complete","",C10*C11)</x:f>
        <x:v>3000</x:v>
      </x:c>
      <x:c r="D27" s="12" t="n">
        <x:f>IF(D$22&lt;&gt;"Complete","",D10*D11)</x:f>
        <x:v>0</x:v>
      </x:c>
      <x:c r="E27" s="3" t="str">
        <x:v>Uses the assumed additional accepted orders.</x:v>
      </x:c>
    </x:row>
    <x:row r="28" ht="34.5" customHeight="1">
      <x:c r="A28" s="3" t="str">
        <x:v>Recurring cost per charged month (£)</x:v>
      </x:c>
      <x:c r="B28" s="12" t="str">
        <x:f>IF(B$22&lt;&gt;"Complete","",B16+B18*B19)</x:f>
      </x:c>
      <x:c r="C28" s="12" t="n">
        <x:f>IF(C$22&lt;&gt;"Complete","",C16+C18*C19)</x:f>
        <x:v>370</x:v>
      </x:c>
      <x:c r="D28" s="12" t="n">
        <x:f>IF(D$22&lt;&gt;"Complete","",D16+D18*D19)</x:f>
        <x:v>370</x:v>
      </x:c>
      <x:c r="E28" s="3" t="str">
        <x:v>Platform/support plus maintenance.</x:v>
      </x:c>
    </x:row>
    <x:row r="29" ht="34.5" customHeight="1">
      <x:c r="A29" s="3" t="str">
        <x:v>Net benefit per steady operating month (£)</x:v>
      </x:c>
      <x:c r="B29" s="12" t="str">
        <x:f>IF(B$22&lt;&gt;"Complete","",B26+B27-B28)</x:f>
      </x:c>
      <x:c r="C29" s="12" t="n">
        <x:f>IF(C$22&lt;&gt;"Complete","",C26+C27-C28)</x:f>
        <x:v>2630</x:v>
      </x:c>
      <x:c r="D29" s="12" t="n">
        <x:f>IF(D$22&lt;&gt;"Complete","",D26+D27-D28)</x:f>
        <x:v>-370</x:v>
      </x:c>
      <x:c r="E29" s="3" t="str">
        <x:v>Assumes one month of recurring cost for each operating month.</x:v>
      </x:c>
    </x:row>
    <x:row r="30" ht="34.5" customHeight="1">
      <x:c r="A30" s="3" t="str">
        <x:v>Upfront investment including contingency (£)</x:v>
      </x:c>
      <x:c r="B30" s="12" t="str">
        <x:f>IF(B$22&lt;&gt;"Complete","",(B12+B13+B14*B15)*(1+B20))</x:f>
      </x:c>
      <x:c r="C30" s="12" t="n">
        <x:f>IF(C$22&lt;&gt;"Complete","",(C12+C13+C14*C15)*(1+C20))</x:f>
        <x:v>19140</x:v>
      </x:c>
      <x:c r="D30" s="12" t="n">
        <x:f>IF(D$22&lt;&gt;"Complete","",(D12+D13+D14*D15)*(1+D20))</x:f>
        <x:v>19140</x:v>
      </x:c>
      <x:c r="E30" s="3" t="str">
        <x:v>Includes internal work and contingency.</x:v>
      </x:c>
    </x:row>
    <x:row r="31" ht="34.5" customHeight="1">
      <x:c r="A31" s="3" t="str">
        <x:v>Total year-one cost (£)</x:v>
      </x:c>
      <x:c r="B31" s="12" t="str">
        <x:f>IF(B$22&lt;&gt;"Complete","",B30+B28*B17)</x:f>
      </x:c>
      <x:c r="C31" s="12" t="n">
        <x:f>IF(C$22&lt;&gt;"Complete","",C30+C28*C17)</x:f>
        <x:v>23580</x:v>
      </x:c>
      <x:c r="D31" s="12" t="n">
        <x:f>IF(D$22&lt;&gt;"Complete","",D30+D28*D17)</x:f>
        <x:v>23580</x:v>
      </x:c>
      <x:c r="E31" s="3" t="str">
        <x:v>Upfront investment plus all charged recurring months.</x:v>
      </x:c>
    </x:row>
    <x:row r="32" ht="34.5" customHeight="1">
      <x:c r="A32" s="3" t="str">
        <x:v>Total year-one benefit (£)</x:v>
      </x:c>
      <x:c r="B32" s="12" t="str">
        <x:f>IF(B$22&lt;&gt;"Complete","",(B26+B27)*B5)</x:f>
      </x:c>
      <x:c r="C32" s="12" t="n">
        <x:f>IF(C$22&lt;&gt;"Complete","",(C26+C27)*C5)</x:f>
        <x:v>27000</x:v>
      </x:c>
      <x:c r="D32" s="12" t="n">
        <x:f>IF(D$22&lt;&gt;"Complete","",(D26+D27)*D5)</x:f>
        <x:v>0</x:v>
      </x:c>
      <x:c r="E32" s="3" t="str">
        <x:v>Only cash labour benefit plus contribution during operating months.</x:v>
      </x:c>
    </x:row>
    <x:row r="33" ht="34.5" customHeight="1">
      <x:c r="A33" s="17" t="str">
        <x:v>Year-one net benefit (£)</x:v>
      </x:c>
      <x:c r="B33" s="18" t="str">
        <x:f>IF(B$22&lt;&gt;"Complete","",B32-B31)</x:f>
      </x:c>
      <x:c r="C33" s="18" t="n">
        <x:f>IF(C$22&lt;&gt;"Complete","",C32-C31)</x:f>
        <x:v>3420</x:v>
      </x:c>
      <x:c r="D33" s="18" t="n">
        <x:f>IF(D$22&lt;&gt;"Complete","",D32-D31)</x:f>
        <x:v>-23580</x:v>
      </x:c>
      <x:c r="E33" s="3" t="str">
        <x:v>A negative amount means the model has not recovered its cost.</x:v>
      </x:c>
    </x:row>
    <x:row r="34" ht="34.5" customHeight="1">
      <x:c r="A34" s="17" t="str">
        <x:v>Year-one ROI</x:v>
      </x:c>
      <x:c r="B34" s="19" t="str">
        <x:f>IF(B$22&lt;&gt;"Complete","",IF(B31=0,"Not defined",B33/B31))</x:f>
      </x:c>
      <x:c r="C34" s="19" t="n">
        <x:f>IF(C$22&lt;&gt;"Complete","",IF(C31=0,"Not defined",C33/C31))</x:f>
        <x:v>0.1450381679389313</x:v>
      </x:c>
      <x:c r="D34" s="19" t="n">
        <x:f>IF(D$22&lt;&gt;"Complete","",IF(D31=0,"Not defined",D33/D31))</x:f>
        <x:v>-1</x:v>
      </x:c>
      <x:c r="E34" s="3" t="str">
        <x:v>Net benefit / total year-one cost. Not an investment recommendation.</x:v>
      </x:c>
    </x:row>
    <x:row r="35" ht="34.5" customHeight="1">
      <x:c r="A35" s="3" t="str">
        <x:v>Simple payback: operating months</x:v>
      </x:c>
      <x:c r="B35" s="11" t="str">
        <x:f>IF(B$22&lt;&gt;"Complete","",IF(B29&lt;=0,"Not reached",B30/B29))</x:f>
      </x:c>
      <x:c r="C35" s="11" t="n">
        <x:f>IF(C$22&lt;&gt;"Complete","",IF(C29&lt;=0,"Not reached",C30/C29))</x:f>
        <x:v>7.277566539923955</x:v>
      </x:c>
      <x:c r="D35" s="11" t="str">
        <x:f>IF(D$22&lt;&gt;"Complete","",IF(D29&lt;=0,"Not reached",D30/D29))</x:f>
        <x:v>Not reached</x:v>
      </x:c>
      <x:c r="E35" s="3" t="str">
        <x:v>Excludes prelaunch recurring cost and delay; see notes below.</x:v>
      </x:c>
    </x:row>
    <x:row r="36" ht="34.5" customHeight="1">
      <x:c r="A36" s="3" t="str">
        <x:v>Break-even extra orders per operating month</x:v>
      </x:c>
      <x:c r="B36" s="11" t="str">
        <x:f>IF(B$22&lt;&gt;"Complete","",IF(OR(B11&lt;=0,B5&lt;=0),"Not defined",MAX(0,(B31/B5-B26)/B11)))</x:f>
      </x:c>
      <x:c r="C36" s="11" t="n">
        <x:f>IF(C$22&lt;&gt;"Complete","",IF(OR(C11&lt;=0,C5&lt;=0),"Not defined",MAX(0,(C31/C5-C26)/C11)))</x:f>
        <x:v>10.48</x:v>
      </x:c>
      <x:c r="D36" s="11" t="n">
        <x:f>IF(D$22&lt;&gt;"Complete","",IF(OR(D11&lt;=0,D5&lt;=0),"Not defined",MAX(0,(D31/D5-D26)/D11)))</x:f>
        <x:v>10.48</x:v>
      </x:c>
      <x:c r="E36" s="3" t="str">
        <x:v>Average needed to cover year-one costs under these assumptions.</x:v>
      </x:c>
    </x:row>
    <x:row r="37" ht="22.5" customHeight="1">
      <x:c r="A37" s="3"/>
      <x:c r="B37" s="3"/>
      <x:c r="C37" s="3"/>
      <x:c r="D37" s="3"/>
      <x:c r="E37" s="3"/>
    </x:row>
    <x:row r="38" ht="31.5" customHeight="1">
      <x:c r="A38" s="14" t="str">
        <x:v>Sensitivity to additional orders</x:v>
      </x:c>
      <x:c r="B38" s="3"/>
      <x:c r="C38" s="3"/>
      <x:c r="D38" s="3"/>
      <x:c r="E38" s="3" t="str">
        <x:v>All other assumptions use column C. No sales improvement is promised.</x:v>
      </x:c>
    </x:row>
    <x:row r="39" ht="34.5" customHeight="1">
      <x:c r="A39" s="3" t="str">
        <x:v>Additional accepted orders / month</x:v>
      </x:c>
      <x:c r="B39" s="3" t="str">
        <x:v>Year-one net (£)</x:v>
      </x:c>
      <x:c r="C39" s="3" t="str">
        <x:v>Year-one ROI</x:v>
      </x:c>
      <x:c r="D39" s="3"/>
      <x:c r="E39" s="3" t="str">
        <x:v>Change the yellow order assumptions to test downside and upside.</x:v>
      </x:c>
    </x:row>
    <x:row r="40" ht="22.5" customHeight="1">
      <x:c r="A40" s="7" t="n">
        <x:v>-1</x:v>
      </x:c>
      <x:c r="B40" s="12" t="n">
        <x:f>IF($C$22&lt;&gt;"Complete","",IF(ISNUMBER(A40),($C$26+A40*$C$11)*$C$5-$C$31,""))</x:f>
        <x:v>-25830</x:v>
      </x:c>
      <x:c r="C40" s="13" t="n">
        <x:f>IF($C$22&lt;&gt;"Complete","",IF(ISNUMBER(A40),IF($C$31=0,"Not defined",B40/$C$31),""))</x:f>
        <x:v>-1.0954198473282444</x:v>
      </x:c>
      <x:c r="D40" s="3"/>
      <x:c r="E40" s="3"/>
    </x:row>
    <x:row r="41" ht="22.5" customHeight="1">
      <x:c r="A41" s="7" t="n">
        <x:v>0</x:v>
      </x:c>
      <x:c r="B41" s="12" t="n">
        <x:f>IF($C$22&lt;&gt;"Complete","",IF(ISNUMBER(A41),($C$26+A41*$C$11)*$C$5-$C$31,""))</x:f>
        <x:v>-23580</x:v>
      </x:c>
      <x:c r="C41" s="13" t="n">
        <x:f>IF($C$22&lt;&gt;"Complete","",IF(ISNUMBER(A41),IF($C$31=0,"Not defined",B41/$C$31),""))</x:f>
        <x:v>-1</x:v>
      </x:c>
      <x:c r="D41" s="3"/>
      <x:c r="E41" s="3"/>
    </x:row>
    <x:row r="42" ht="22.5" customHeight="1">
      <x:c r="A42" s="7" t="n">
        <x:v>6</x:v>
      </x:c>
      <x:c r="B42" s="12" t="n">
        <x:f>IF($C$22&lt;&gt;"Complete","",IF(ISNUMBER(A42),($C$26+A42*$C$11)*$C$5-$C$31,""))</x:f>
        <x:v>-10080</x:v>
      </x:c>
      <x:c r="C42" s="13" t="n">
        <x:f>IF($C$22&lt;&gt;"Complete","",IF(ISNUMBER(A42),IF($C$31=0,"Not defined",B42/$C$31),""))</x:f>
        <x:v>-0.42748091603053434</x:v>
      </x:c>
      <x:c r="D42" s="3"/>
      <x:c r="E42" s="3"/>
    </x:row>
    <x:row r="43" ht="22.5" customHeight="1">
      <x:c r="A43" s="7" t="n">
        <x:v>12</x:v>
      </x:c>
      <x:c r="B43" s="12" t="n">
        <x:f>IF($C$22&lt;&gt;"Complete","",IF(ISNUMBER(A43),($C$26+A43*$C$11)*$C$5-$C$31,""))</x:f>
        <x:v>3420</x:v>
      </x:c>
      <x:c r="C43" s="13" t="n">
        <x:f>IF($C$22&lt;&gt;"Complete","",IF(ISNUMBER(A43),IF($C$31=0,"Not defined",B43/$C$31),""))</x:f>
        <x:v>0.1450381679389313</x:v>
      </x:c>
      <x:c r="D43" s="3"/>
      <x:c r="E43" s="3"/>
    </x:row>
    <x:row r="44" ht="22.5" customHeight="1">
      <x:c r="A44" s="3"/>
      <x:c r="B44" s="3"/>
      <x:c r="C44" s="3"/>
      <x:c r="D44" s="3"/>
      <x:c r="E44" s="3"/>
    </x:row>
    <x:row r="45" ht="22.5" customHeight="1">
      <x:c r="A45" s="3"/>
      <x:c r="B45" s="3"/>
      <x:c r="C45" s="3"/>
      <x:c r="D45" s="3"/>
      <x:c r="E45" s="3"/>
    </x:row>
    <x:row r="46" ht="54" customHeight="1">
      <x:c r="A46" s="3" t="str">
        <x:v>How to use</x:v>
      </x:c>
      <x:c r="B46" s="3"/>
      <x:c r="C46" s="3"/>
      <x:c r="D46" s="3"/>
      <x:c r="E46" s="3" t="str">
        <x:v>Enter all inputs in column B. Keep 0 for unsupported sales or cash-saving assumptions. Replace example costs with your quotes.</x:v>
      </x:c>
    </x:row>
    <x:row r="47" ht="54" customHeight="1">
      <x:c r="A47" s="3" t="str">
        <x:v>Capacity versus cash</x:v>
      </x:c>
      <x:c r="B47" s="3"/>
      <x:c r="C47" s="3"/>
      <x:c r="D47" s="3"/>
      <x:c r="E47" s="3" t="str">
        <x:v>Freed salaried time has operational value. Only count it as cash benefit when it changes spending. Do not count the same hours twice.</x:v>
      </x:c>
    </x:row>
    <x:row r="48" ht="54" customHeight="1">
      <x:c r="A48" s="3" t="str">
        <x:v>Timing</x:v>
      </x:c>
      <x:c r="B48" s="3"/>
      <x:c r="C48" s="3"/>
      <x:c r="D48" s="3"/>
      <x:c r="E48" s="3" t="str">
        <x:v>Year one includes separate operating and charged months. Simple payback is a steady-state indicator, not a calendar cash-flow forecast.</x:v>
      </x:c>
    </x:row>
    <x:row r="49" ht="54" customHeight="1">
      <x:c r="A49" s="3" t="str">
        <x:v>Limits</x:v>
      </x:c>
      <x:c r="B49" s="3"/>
      <x:c r="C49" s="3"/>
      <x:c r="D49" s="3"/>
      <x:c r="E49" s="3" t="str">
        <x:v>Excludes tax, VAT, financing, discounting, payment delays, seasonality, ramp-up and end-of-life costs. Use a monthly cash-flow plan for a final investment decision.</x:v>
      </x:c>
    </x:row>
    <x:row r="50" ht="54" customHeight="1">
      <x:c r="A50" s="3" t="str">
        <x:v>Source of numbers</x:v>
      </x:c>
      <x:c r="B50" s="3"/>
      <x:c r="C50" s="3"/>
      <x:c r="D50" s="3"/>
      <x:c r="E50" s="3" t="str">
        <x:v>All populated input values are fictional teaching assumptions by Niall Arnfield, 22 September 2026. They are not client results or supplier prices.</x:v>
      </x:c>
    </x:row>
    <x:row r="51" ht="54" customHeight="1">
      <x:c r="A51" s="3" t="str">
        <x:v>Research context</x:v>
      </x:c>
      <x:c r="B51" s="3"/>
      <x:c r="C51" s="3"/>
      <x:c r="D51" s="3"/>
      <x:c r="E51" s="3" t="str">
        <x:v>Shafiee et al. (2018) examine saved working hours and development, implementation and maintenance costs. No research outcome has been used as an input.</x:v>
      </x:c>
    </x:row>
    <x:row r="52" ht="54" customHeight="1">
      <x:c r="A52" s="3" t="str">
        <x:v>Research link</x:v>
      </x:c>
      <x:c r="B52" s="3"/>
      <x:c r="C52" s="3"/>
      <x:c r="D52" s="3"/>
      <x:c r="E52" s="3" t="str">
        <x:v>https://ceur-ws.org/Vol-2220/07_CONFWS18_paper_8.pdf</x:v>
      </x:c>
    </x:row>
    <x:row r="53" ht="54" customHeight="1">
      <x:c r="A53" s="3" t="str">
        <x:v>Guide</x:v>
      </x:c>
      <x:c r="B53" s="3"/>
      <x:c r="C53" s="3"/>
      <x:c r="D53" s="3"/>
      <x:c r="E53" s="3" t="str">
        <x:v>https://niallarnfield.com/configurators-that-pay-for-themselves/</x:v>
      </x:c>
    </x:row>
    <x:row r="54" ht="54" customHeight="1">
      <x:c r="A54" s="3" t="str">
        <x:v>Discuss a project</x:v>
      </x:c>
      <x:c r="B54" s="3"/>
      <x:c r="C54" s="3"/>
      <x:c r="D54" s="3"/>
      <x:c r="E54" s="3" t="str">
        <x:v>https://niallarnfield.com/product-configurator/#contact</x:v>
      </x:c>
    </x:row>
    <x:row r="55" ht="22.5" customHeight="1">
      <x:c r="A55" s="3"/>
      <x:c r="B55" s="3"/>
      <x:c r="C55" s="3"/>
      <x:c r="D55" s="3"/>
      <x:c r="E55" s="3"/>
    </x:row>
  </x:sheetData>
  <x:dataValidations count="14">
    <x:dataValidation type="decimal" operator="between" sqref="B5:D5">
      <x:formula1>0</x:formula1>
      <x:formula2>12</x:formula2>
    </x:dataValidation>
    <x:dataValidation type="decimal" operator="between" sqref="B17:D17">
      <x:formula1>0</x:formula1>
      <x:formula2>12</x:formula2>
    </x:dataValidation>
    <x:dataValidation type="decimal" operator="between" sqref="B9:D9">
      <x:formula1>0</x:formula1>
      <x:formula2>1</x:formula2>
    </x:dataValidation>
    <x:dataValidation type="decimal" operator="greaterThanOrEqual" sqref="B6:D6">
      <x:formula1>0</x:formula1>
    </x:dataValidation>
    <x:dataValidation type="decimal" operator="greaterThanOrEqual" sqref="B8:D8">
      <x:formula1>0</x:formula1>
    </x:dataValidation>
    <x:dataValidation type="decimal" operator="greaterThanOrEqual" sqref="B11:D11">
      <x:formula1>0</x:formula1>
    </x:dataValidation>
    <x:dataValidation type="decimal" operator="greaterThanOrEqual" sqref="B12:D12">
      <x:formula1>0</x:formula1>
    </x:dataValidation>
    <x:dataValidation type="decimal" operator="greaterThanOrEqual" sqref="B13:D13">
      <x:formula1>0</x:formula1>
    </x:dataValidation>
    <x:dataValidation type="decimal" operator="greaterThanOrEqual" sqref="B14:D14">
      <x:formula1>0</x:formula1>
    </x:dataValidation>
    <x:dataValidation type="decimal" operator="greaterThanOrEqual" sqref="B15:D15">
      <x:formula1>0</x:formula1>
    </x:dataValidation>
    <x:dataValidation type="decimal" operator="greaterThanOrEqual" sqref="B16:D16">
      <x:formula1>0</x:formula1>
    </x:dataValidation>
    <x:dataValidation type="decimal" operator="greaterThanOrEqual" sqref="B18:D18">
      <x:formula1>0</x:formula1>
    </x:dataValidation>
    <x:dataValidation type="decimal" operator="greaterThanOrEqual" sqref="B19:D19">
      <x:formula1>0</x:formula1>
    </x:dataValidation>
    <x:dataValidation type="decimal" operator="greaterThanOrEqual" sqref="B20:D20">
      <x:formula1>0</x:formula1>
    </x:dataValidation>
  </x:dataValidations>
  <x:pageMargins left="0.7" right="0.7" top="0.75" bottom="0.75" header="0.3" footer="0.3"/>
</x:worksheet>
</file>